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F19" i="177" l="1"/>
  <c r="F15" i="177"/>
  <c r="I25" i="181" l="1"/>
  <c r="I24" i="181"/>
  <c r="I23" i="181"/>
  <c r="I19" i="181"/>
  <c r="I18" i="181"/>
  <c r="I16" i="181"/>
  <c r="I14" i="181"/>
  <c r="I25" i="131"/>
  <c r="I24" i="131"/>
  <c r="I23" i="131"/>
  <c r="I19" i="131"/>
  <c r="I18" i="131"/>
  <c r="I16" i="131"/>
  <c r="I14" i="131"/>
  <c r="I26" i="181" l="1"/>
  <c r="I27" i="181" s="1"/>
  <c r="I20" i="181"/>
  <c r="I21" i="181" s="1"/>
  <c r="I28" i="181" s="1"/>
  <c r="I26" i="131"/>
  <c r="I27" i="131" s="1"/>
  <c r="I20" i="131"/>
  <c r="I21" i="131" s="1"/>
  <c r="I28" i="131" s="1"/>
  <c r="K4" i="180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<sst xmlns="http://schemas.openxmlformats.org/spreadsheetml/2006/main" count="310" uniqueCount="92">
  <si>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</si>
  <si>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</si>
  <si>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</si>
  <si>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</si>
  <si>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</si>
  <si>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</si>
  <si>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</si>
  <si>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</si>
  <si>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</si>
  <si>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</si>
  <si>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</si>
  <si>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</si>
  <si>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</si>
  <si>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</si>
  <si>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</si>
  <si>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</si>
  <si>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</si>
  <si>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</si>
  <si>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</si>
  <si>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</si>
  <si>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</si>
  <si>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</si>
  <si>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</si>
  <si>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</si>
  <si>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</si>
  <si>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</si>
  <si>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</si>
  <si>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</si>
  <si>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</si>
  <si>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</si>
  <si>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</si>
  <si>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</si>
  <si>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</si>
  <si>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</si>
  <si>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</si>
  <si>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</si>
  <si>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</si>
  <si>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</si>
  <si>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</si>
  <si>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</si>
  <si>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</si>
  <si>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</si>
  <si>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</si>
  <si>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</si>
  <si>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</si>
  <si>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</si>
  <si>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</si>
  <si>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</si>
  <si>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</si>
  <si>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</si>
  <si>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</si>
  <si>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</si>
  <si>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</si>
  <si>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</si>
  <si>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</si>
  <si>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</si>
  <si>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</si>
  <si>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</si>
  <si>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</si>
  <si>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</si>
  <si>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</si>
  <si>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</si>
  <si>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</si>
  <si>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</si>
  <si>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</si>
  <si>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</si>
  <si>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</si>
  <si>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</si>
  <si>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</si>
  <si>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</si>
  <si>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</si>
  <si>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</si>
  <si>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</si>
  <si>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</si>
  <si>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</si>
  <si>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</si>
  <si>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 xml:space="preserve">Cimentación de torre de acero suspensión 1 circuito </t>
  </si>
  <si>
    <t xml:space="preserve">Cimentación de torre de acero deflexión 1 circuito </t>
  </si>
  <si>
    <t>VAR 1"</t>
  </si>
  <si>
    <t>TORRE SUSPENSIÓN</t>
  </si>
  <si>
    <t>TORRE DEFLEXIÓN</t>
  </si>
  <si>
    <t>Vestido de Torres suspensión y remate deflexión</t>
  </si>
  <si>
    <t xml:space="preserve">CIMENTACIÓN TORRE 230 kV 2C SUSPENSIÓN </t>
  </si>
  <si>
    <t>VAR 6/8"</t>
  </si>
  <si>
    <t xml:space="preserve">CIMENTACIÓN TORRE 230 kV 2C DEFLEXIÓN </t>
  </si>
  <si>
    <t>2.b.4</t>
  </si>
  <si>
    <t>230 kV - 2C - 1km - ACSR 266 2 C/F Torre de acero</t>
  </si>
  <si>
    <t>Conjunto de Suspensión 2 conductores/fase</t>
  </si>
  <si>
    <t>Conjunto de Tensión 2 conductores /fase</t>
  </si>
  <si>
    <t>Suministro, tendido y tensionado de cable conductor ACSR 266 2 conductores/fase</t>
  </si>
  <si>
    <t>Cable ACSR 266</t>
  </si>
  <si>
    <t>Suministro, tendido y tensionado de cable conductor ACSR 266 2 C/F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</si>
</sst>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1171575</xdr:colOff>
      <xdr:row>11</xdr:row>
      <xdr:rowOff>47625</xdr:rowOff>
    </xdr:from>
    <xdr:to>
      <xdr:col>12</xdr:col>
      <xdr:colOff>904875</xdr:colOff>
      <xdr:row>36</xdr:row>
      <xdr:rowOff>171450</xdr:rowOff>
    </xdr:to>
    <xdr:pic>
      <xdr:nvPicPr>
        <xdr:cNvPr id="104" name="Imagen 103"/>
        <xdr:cNvPicPr/>
      </xdr:nvPicPr>
      <xdr:blipFill rotWithShape="1">
        <a:blip xmlns:r="http://schemas.openxmlformats.org/officeDocument/2006/relationships" r:embed="rId5"/>
        <a:srcRect l="31823" t="20352" r="44684" b="5768"/>
        <a:stretch/>
      </xdr:blipFill>
      <xdr:spPr bwMode="auto">
        <a:xfrm>
          <a:off x="7019925" y="2905125"/>
          <a:ext cx="2571750" cy="5000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942975</xdr:colOff>
      <xdr:row>11</xdr:row>
      <xdr:rowOff>180975</xdr:rowOff>
    </xdr:from>
    <xdr:to>
      <xdr:col>12</xdr:col>
      <xdr:colOff>676275</xdr:colOff>
      <xdr:row>37</xdr:row>
      <xdr:rowOff>38100</xdr:rowOff>
    </xdr:to>
    <xdr:pic>
      <xdr:nvPicPr>
        <xdr:cNvPr id="105" name="Imagen 104"/>
        <xdr:cNvPicPr/>
      </xdr:nvPicPr>
      <xdr:blipFill rotWithShape="1">
        <a:blip xmlns:r="http://schemas.openxmlformats.org/officeDocument/2006/relationships" r:embed="rId5"/>
        <a:srcRect l="31823" t="20352" r="44684" b="5768"/>
        <a:stretch/>
      </xdr:blipFill>
      <xdr:spPr bwMode="auto">
        <a:xfrm>
          <a:off x="6791325" y="3038475"/>
          <a:ext cx="2571750" cy="5000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1329906</xdr:colOff>
      <xdr:row>11</xdr:row>
      <xdr:rowOff>71886</xdr:rowOff>
    </xdr:from>
    <xdr:to>
      <xdr:col>12</xdr:col>
      <xdr:colOff>260392</xdr:colOff>
      <xdr:row>36</xdr:row>
      <xdr:rowOff>215660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6852" t="21514" r="68780" b="2667"/>
        <a:stretch/>
      </xdr:blipFill>
      <xdr:spPr>
        <a:xfrm>
          <a:off x="7179694" y="2929386"/>
          <a:ext cx="1770014" cy="49781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1266825</xdr:colOff>
      <xdr:row>11</xdr:row>
      <xdr:rowOff>76200</xdr:rowOff>
    </xdr:from>
    <xdr:to>
      <xdr:col>12</xdr:col>
      <xdr:colOff>600075</xdr:colOff>
      <xdr:row>35</xdr:row>
      <xdr:rowOff>142875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7572" t="19094" r="65735" b="12353"/>
        <a:stretch/>
      </xdr:blipFill>
      <xdr:spPr>
        <a:xfrm>
          <a:off x="7115175" y="2933700"/>
          <a:ext cx="2171700" cy="47529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5" zoomScaleNormal="100" zoomScaleSheetLayoutView="100" workbookViewId="0">
      <selection activeCell="I28" sqref="I2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ACSR 266 2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36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3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82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52</v>
      </c>
      <c r="C12" s="156"/>
      <c r="D12" s="155" t="s">
        <v>3</v>
      </c>
      <c r="E12" s="15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 t="s">
        <v>14</v>
      </c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 t="s">
        <v>13</v>
      </c>
      <c r="C14" s="161"/>
      <c r="D14" s="39"/>
      <c r="E14" s="74">
        <v>4</v>
      </c>
      <c r="F14" s="14">
        <v>2.8</v>
      </c>
      <c r="G14" s="14">
        <v>2.5</v>
      </c>
      <c r="H14" s="14">
        <v>2.8</v>
      </c>
      <c r="I14" s="42">
        <f>F14*G14*H14*E14</f>
        <v>78.399999999999991</v>
      </c>
      <c r="J14" s="44" t="s">
        <v>23</v>
      </c>
      <c r="K14" s="12"/>
      <c r="L14" s="12"/>
      <c r="M14" s="13"/>
    </row>
    <row r="15" spans="2:13" ht="15" customHeight="1" x14ac:dyDescent="0.25">
      <c r="B15" s="162"/>
      <c r="C15" s="163"/>
      <c r="D15" s="164"/>
      <c r="E15" s="16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2" t="s">
        <v>17</v>
      </c>
      <c r="C16" s="163"/>
      <c r="D16" s="166">
        <v>4</v>
      </c>
      <c r="E16" s="167"/>
      <c r="F16" s="14">
        <v>2.8</v>
      </c>
      <c r="G16" s="14"/>
      <c r="H16" s="14">
        <v>2.8</v>
      </c>
      <c r="I16" s="42">
        <f>F16*H16*D16</f>
        <v>31.359999999999996</v>
      </c>
      <c r="J16" s="44" t="s">
        <v>24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27</v>
      </c>
      <c r="C18" s="41"/>
      <c r="D18" s="97"/>
      <c r="E18" s="98"/>
      <c r="F18" s="14">
        <v>2.8</v>
      </c>
      <c r="G18" s="14">
        <v>0.4</v>
      </c>
      <c r="H18" s="14">
        <v>2.8</v>
      </c>
      <c r="I18" s="14">
        <f>F18*G18*H18</f>
        <v>3.1359999999999997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>
        <v>0.6</v>
      </c>
      <c r="G19" s="14">
        <v>2.6</v>
      </c>
      <c r="H19" s="14">
        <v>0.6</v>
      </c>
      <c r="I19" s="14">
        <f>F19*G19*H19</f>
        <v>0.93599999999999994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70"/>
      <c r="E20" s="171"/>
      <c r="F20" s="14"/>
      <c r="G20" s="14"/>
      <c r="H20" s="14"/>
      <c r="I20" s="14">
        <f>I18+I19</f>
        <v>4.0719999999999992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2"/>
      <c r="C21" s="163"/>
      <c r="D21" s="170">
        <v>4</v>
      </c>
      <c r="E21" s="171"/>
      <c r="F21" s="14"/>
      <c r="G21" s="14"/>
      <c r="H21" s="14"/>
      <c r="I21" s="42">
        <f>I20*D21</f>
        <v>16.287999999999997</v>
      </c>
      <c r="J21" s="44" t="s">
        <v>23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2" t="s">
        <v>18</v>
      </c>
      <c r="C22" s="163"/>
      <c r="D22" s="155" t="s">
        <v>20</v>
      </c>
      <c r="E22" s="15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2"/>
      <c r="C23" s="173"/>
      <c r="D23" s="164" t="s">
        <v>78</v>
      </c>
      <c r="E23" s="165"/>
      <c r="F23" s="14">
        <v>8</v>
      </c>
      <c r="G23" s="14">
        <v>2.6</v>
      </c>
      <c r="H23" s="43">
        <v>3.9729999999999999</v>
      </c>
      <c r="I23" s="14">
        <f>F23*G23*H23</f>
        <v>82.638400000000004</v>
      </c>
      <c r="J23" s="15"/>
      <c r="K23" s="12"/>
      <c r="L23" s="12"/>
      <c r="M23" s="13"/>
      <c r="O23" s="37">
        <v>7</v>
      </c>
      <c r="P23" s="38">
        <v>3.0419999999999998</v>
      </c>
    </row>
    <row r="24" spans="2:16" ht="15" customHeight="1" x14ac:dyDescent="0.25">
      <c r="B24" s="172"/>
      <c r="C24" s="173"/>
      <c r="D24" s="164" t="s">
        <v>19</v>
      </c>
      <c r="E24" s="165"/>
      <c r="F24" s="14">
        <v>22</v>
      </c>
      <c r="G24" s="14">
        <v>2.4</v>
      </c>
      <c r="H24" s="43">
        <v>0.55700000000000005</v>
      </c>
      <c r="I24" s="14">
        <f>F24*G24*H24</f>
        <v>29.409600000000001</v>
      </c>
      <c r="J24" s="15"/>
      <c r="K24" s="12"/>
      <c r="L24" s="12"/>
      <c r="M24" s="13"/>
      <c r="O24" s="37">
        <v>8</v>
      </c>
      <c r="P24" s="38">
        <v>3.9729999999999999</v>
      </c>
    </row>
    <row r="25" spans="2:16" ht="15" customHeight="1" x14ac:dyDescent="0.25">
      <c r="B25" s="172"/>
      <c r="C25" s="173"/>
      <c r="D25" s="164" t="s">
        <v>83</v>
      </c>
      <c r="E25" s="165"/>
      <c r="F25" s="14">
        <v>76</v>
      </c>
      <c r="G25" s="14">
        <v>2.8</v>
      </c>
      <c r="H25" s="43">
        <v>2.2349999999999999</v>
      </c>
      <c r="I25" s="14">
        <f>F25*G25*H25</f>
        <v>475.60799999999995</v>
      </c>
      <c r="J25" s="15"/>
      <c r="K25" s="12"/>
      <c r="L25" s="12"/>
      <c r="M25" s="13"/>
      <c r="O25" s="37">
        <v>9</v>
      </c>
      <c r="P25" s="38">
        <v>5.0279999999999996</v>
      </c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>
        <f>SUM(I23:I25)</f>
        <v>587.65599999999995</v>
      </c>
      <c r="J26" s="15" t="s">
        <v>22</v>
      </c>
      <c r="K26" s="12"/>
      <c r="L26" s="12"/>
      <c r="M26" s="13"/>
      <c r="O26" s="37">
        <v>10</v>
      </c>
      <c r="P26" s="38">
        <v>6.2069999999999999</v>
      </c>
    </row>
    <row r="27" spans="2:16" ht="15" customHeight="1" x14ac:dyDescent="0.25">
      <c r="B27" s="172"/>
      <c r="C27" s="173"/>
      <c r="D27" s="166">
        <v>4</v>
      </c>
      <c r="E27" s="167"/>
      <c r="F27" s="14"/>
      <c r="G27" s="14"/>
      <c r="H27" s="14"/>
      <c r="I27" s="42">
        <f>I26*D27</f>
        <v>2350.6239999999998</v>
      </c>
      <c r="J27" s="44" t="s">
        <v>22</v>
      </c>
      <c r="K27" s="12"/>
      <c r="L27" s="12"/>
      <c r="M27" s="13"/>
      <c r="O27" s="37">
        <v>11</v>
      </c>
      <c r="P27" s="38">
        <v>7.5110000000000001</v>
      </c>
    </row>
    <row r="28" spans="2:16" ht="15" customHeight="1" x14ac:dyDescent="0.25">
      <c r="B28" s="175" t="s">
        <v>15</v>
      </c>
      <c r="C28" s="176"/>
      <c r="D28" s="174" t="s">
        <v>25</v>
      </c>
      <c r="E28" s="161"/>
      <c r="F28" s="45"/>
      <c r="G28" s="14"/>
      <c r="H28" s="14"/>
      <c r="I28" s="42">
        <f>I14-I21</f>
        <v>62.111999999999995</v>
      </c>
      <c r="J28" s="44" t="s">
        <v>23</v>
      </c>
      <c r="K28" s="12"/>
      <c r="L28" s="12"/>
      <c r="M28" s="13"/>
      <c r="O28" s="37">
        <v>12</v>
      </c>
      <c r="P28" s="38">
        <v>8.9380000000000006</v>
      </c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6"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B20:C20"/>
    <mergeCell ref="D20:E20"/>
    <mergeCell ref="B21:C21"/>
    <mergeCell ref="D21:E21"/>
    <mergeCell ref="B22:C22"/>
    <mergeCell ref="D22:E22"/>
    <mergeCell ref="B16:C16"/>
    <mergeCell ref="D16:E16"/>
    <mergeCell ref="B17:C17"/>
    <mergeCell ref="D17:E17"/>
    <mergeCell ref="B19:C19"/>
    <mergeCell ref="D19:E19"/>
    <mergeCell ref="B13:C13"/>
    <mergeCell ref="D13:E13"/>
    <mergeCell ref="B14:C14"/>
    <mergeCell ref="B15:C15"/>
    <mergeCell ref="D15:E15"/>
    <mergeCell ref="F7:J7"/>
    <mergeCell ref="K7:M7"/>
    <mergeCell ref="B8:J11"/>
    <mergeCell ref="K8:M11"/>
    <mergeCell ref="B12:C12"/>
    <mergeCell ref="D12:E12"/>
    <mergeCell ref="B1:K2"/>
    <mergeCell ref="L1:M2"/>
    <mergeCell ref="B3:J4"/>
    <mergeCell ref="B5:J5"/>
    <mergeCell ref="C6:D6"/>
    <mergeCell ref="F6:J6"/>
    <mergeCell ref="K6:M6"/>
    <mergeCell ref="K4:M4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M21" sqref="M2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ACSR 266 2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95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4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84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52</v>
      </c>
      <c r="C12" s="156"/>
      <c r="D12" s="155" t="s">
        <v>3</v>
      </c>
      <c r="E12" s="156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 t="s">
        <v>14</v>
      </c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 t="s">
        <v>13</v>
      </c>
      <c r="C14" s="161"/>
      <c r="D14" s="39"/>
      <c r="E14" s="74">
        <v>4</v>
      </c>
      <c r="F14" s="14">
        <v>4.2</v>
      </c>
      <c r="G14" s="14">
        <v>2.5</v>
      </c>
      <c r="H14" s="14">
        <v>4.2</v>
      </c>
      <c r="I14" s="42">
        <f>F14*G14*H14*E14</f>
        <v>176.4</v>
      </c>
      <c r="J14" s="44" t="s">
        <v>23</v>
      </c>
      <c r="K14" s="12"/>
      <c r="L14" s="12"/>
      <c r="M14" s="13"/>
    </row>
    <row r="15" spans="2:13" ht="15" customHeight="1" x14ac:dyDescent="0.25">
      <c r="B15" s="162"/>
      <c r="C15" s="163"/>
      <c r="D15" s="164"/>
      <c r="E15" s="165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2" t="s">
        <v>17</v>
      </c>
      <c r="C16" s="163"/>
      <c r="D16" s="166">
        <v>4</v>
      </c>
      <c r="E16" s="167"/>
      <c r="F16" s="14">
        <v>4.2</v>
      </c>
      <c r="G16" s="14"/>
      <c r="H16" s="14">
        <v>4.2</v>
      </c>
      <c r="I16" s="42">
        <f>F16*H16*D16</f>
        <v>70.56</v>
      </c>
      <c r="J16" s="44" t="s">
        <v>24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27</v>
      </c>
      <c r="C18" s="41"/>
      <c r="D18" s="97"/>
      <c r="E18" s="98"/>
      <c r="F18" s="14">
        <v>4.2</v>
      </c>
      <c r="G18" s="14">
        <v>0.5</v>
      </c>
      <c r="H18" s="14">
        <v>4.2</v>
      </c>
      <c r="I18" s="14">
        <f>F18*G18*H18</f>
        <v>8.82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>
        <v>0.6</v>
      </c>
      <c r="G19" s="14">
        <v>2.5</v>
      </c>
      <c r="H19" s="14">
        <v>0.6</v>
      </c>
      <c r="I19" s="14">
        <f>F19*G19*H19</f>
        <v>0.89999999999999991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70"/>
      <c r="E20" s="171"/>
      <c r="F20" s="14"/>
      <c r="G20" s="14"/>
      <c r="H20" s="14"/>
      <c r="I20" s="14">
        <f>I18+I19</f>
        <v>9.7200000000000006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2"/>
      <c r="C21" s="163"/>
      <c r="D21" s="170">
        <v>4</v>
      </c>
      <c r="E21" s="171"/>
      <c r="F21" s="14"/>
      <c r="G21" s="14"/>
      <c r="H21" s="14"/>
      <c r="I21" s="42">
        <f>I20*D21</f>
        <v>38.880000000000003</v>
      </c>
      <c r="J21" s="44" t="s">
        <v>23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2" t="s">
        <v>18</v>
      </c>
      <c r="C22" s="163"/>
      <c r="D22" s="155" t="s">
        <v>20</v>
      </c>
      <c r="E22" s="156"/>
      <c r="F22" s="96" t="s">
        <v>3</v>
      </c>
      <c r="G22" s="96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2"/>
      <c r="C23" s="173"/>
      <c r="D23" s="164" t="s">
        <v>78</v>
      </c>
      <c r="E23" s="165"/>
      <c r="F23" s="14">
        <v>8</v>
      </c>
      <c r="G23" s="14">
        <v>2.5</v>
      </c>
      <c r="H23" s="43">
        <v>3.9729999999999999</v>
      </c>
      <c r="I23" s="14">
        <f>F23*G23*H23</f>
        <v>79.459999999999994</v>
      </c>
      <c r="J23" s="15"/>
      <c r="K23" s="12"/>
      <c r="L23" s="12"/>
      <c r="M23" s="13"/>
    </row>
    <row r="24" spans="2:16" ht="15" customHeight="1" x14ac:dyDescent="0.25">
      <c r="B24" s="172"/>
      <c r="C24" s="173"/>
      <c r="D24" s="164" t="s">
        <v>19</v>
      </c>
      <c r="E24" s="165"/>
      <c r="F24" s="14">
        <v>22</v>
      </c>
      <c r="G24" s="14">
        <v>2.4</v>
      </c>
      <c r="H24" s="43">
        <v>0.55700000000000005</v>
      </c>
      <c r="I24" s="14">
        <f>F24*G24*H24</f>
        <v>29.409600000000001</v>
      </c>
      <c r="J24" s="15"/>
      <c r="K24" s="12"/>
      <c r="L24" s="12"/>
      <c r="M24" s="13"/>
      <c r="O24" s="37">
        <v>8</v>
      </c>
      <c r="P24" s="38">
        <v>3.9729999999999999</v>
      </c>
    </row>
    <row r="25" spans="2:16" ht="15" customHeight="1" x14ac:dyDescent="0.25">
      <c r="B25" s="172"/>
      <c r="C25" s="173"/>
      <c r="D25" s="164" t="s">
        <v>83</v>
      </c>
      <c r="E25" s="165"/>
      <c r="F25" s="14">
        <v>168</v>
      </c>
      <c r="G25" s="14">
        <v>4.2</v>
      </c>
      <c r="H25" s="43">
        <v>2.2349999999999999</v>
      </c>
      <c r="I25" s="14">
        <f>F25*G25*H25</f>
        <v>1577.0160000000001</v>
      </c>
      <c r="J25" s="15"/>
      <c r="K25" s="12"/>
      <c r="L25" s="12"/>
      <c r="M25" s="13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>
        <f>SUM(I23:I25)</f>
        <v>1685.8856000000001</v>
      </c>
      <c r="J26" s="15" t="s">
        <v>22</v>
      </c>
      <c r="K26" s="12"/>
      <c r="L26" s="12"/>
      <c r="M26" s="13"/>
    </row>
    <row r="27" spans="2:16" ht="15" customHeight="1" x14ac:dyDescent="0.25">
      <c r="B27" s="172"/>
      <c r="C27" s="173"/>
      <c r="D27" s="166">
        <v>4</v>
      </c>
      <c r="E27" s="167"/>
      <c r="F27" s="14"/>
      <c r="G27" s="14"/>
      <c r="H27" s="14"/>
      <c r="I27" s="42">
        <f>I26*D27</f>
        <v>6743.5424000000003</v>
      </c>
      <c r="J27" s="44" t="s">
        <v>22</v>
      </c>
      <c r="K27" s="12"/>
      <c r="L27" s="12"/>
      <c r="M27" s="13"/>
    </row>
    <row r="28" spans="2:16" ht="15" customHeight="1" x14ac:dyDescent="0.25">
      <c r="B28" s="175" t="s">
        <v>15</v>
      </c>
      <c r="C28" s="176"/>
      <c r="D28" s="174" t="s">
        <v>25</v>
      </c>
      <c r="E28" s="161"/>
      <c r="F28" s="45"/>
      <c r="G28" s="14"/>
      <c r="H28" s="14"/>
      <c r="I28" s="42">
        <f>I14-I21</f>
        <v>137.52000000000001</v>
      </c>
      <c r="J28" s="44" t="s">
        <v>23</v>
      </c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6"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  <mergeCell ref="B14:C14"/>
    <mergeCell ref="B15:C15"/>
    <mergeCell ref="D15:E15"/>
    <mergeCell ref="B16:C16"/>
    <mergeCell ref="B17:C17"/>
    <mergeCell ref="D17:E17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D38:E38"/>
    <mergeCell ref="G38:H38"/>
    <mergeCell ref="B39:E39"/>
    <mergeCell ref="F39:J39"/>
    <mergeCell ref="K39:L39"/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10" zoomScale="106" zoomScaleNormal="100" zoomScaleSheetLayoutView="106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ACSR 266 2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72</v>
      </c>
      <c r="C6" s="132" t="s">
        <v>71</v>
      </c>
      <c r="D6" s="132"/>
      <c r="E6" s="52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5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42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39</v>
      </c>
      <c r="G12" s="6" t="s">
        <v>40</v>
      </c>
      <c r="H12" s="5" t="s">
        <v>3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 t="s">
        <v>79</v>
      </c>
      <c r="C14" s="161"/>
      <c r="D14" s="166" t="s">
        <v>51</v>
      </c>
      <c r="E14" s="167"/>
      <c r="F14" s="14">
        <v>8179</v>
      </c>
      <c r="G14" s="14" t="s">
        <v>38</v>
      </c>
      <c r="H14" s="14">
        <v>1.9</v>
      </c>
      <c r="I14" s="14">
        <f>F14*H14</f>
        <v>15540.099999999999</v>
      </c>
      <c r="J14" s="15" t="s">
        <v>38</v>
      </c>
      <c r="K14" s="12"/>
      <c r="L14" s="12"/>
      <c r="M14" s="13"/>
    </row>
    <row r="15" spans="2:13" ht="15" customHeight="1" x14ac:dyDescent="0.25">
      <c r="B15" s="162"/>
      <c r="C15" s="163"/>
      <c r="D15" s="164"/>
      <c r="E15" s="165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2" t="s">
        <v>80</v>
      </c>
      <c r="C16" s="163"/>
      <c r="D16" s="166" t="s">
        <v>51</v>
      </c>
      <c r="E16" s="167"/>
      <c r="F16" s="14">
        <v>10211</v>
      </c>
      <c r="G16" s="14" t="s">
        <v>38</v>
      </c>
      <c r="H16" s="14">
        <v>0.4</v>
      </c>
      <c r="I16" s="14">
        <f>F16*H16</f>
        <v>4084.4</v>
      </c>
      <c r="J16" s="15" t="s">
        <v>38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19624.5</v>
      </c>
      <c r="J18" s="44" t="s">
        <v>38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70"/>
      <c r="E20" s="171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2"/>
      <c r="C23" s="173"/>
      <c r="D23" s="164"/>
      <c r="E23" s="165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2"/>
      <c r="C24" s="173"/>
      <c r="D24" s="164"/>
      <c r="E24" s="165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7">
    <mergeCell ref="C6:D6"/>
    <mergeCell ref="F6:J6"/>
    <mergeCell ref="K6:M6"/>
    <mergeCell ref="D14:E14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22" sqref="B22:C2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ACSR 266 2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52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6</v>
      </c>
      <c r="E7" s="27">
        <v>7</v>
      </c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81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63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8" t="s">
        <v>43</v>
      </c>
      <c r="C15" s="165"/>
      <c r="D15" s="164"/>
      <c r="E15" s="165"/>
      <c r="F15" s="14">
        <f>18*6</f>
        <v>108</v>
      </c>
      <c r="G15" s="14" t="s">
        <v>44</v>
      </c>
      <c r="H15" s="14">
        <v>1</v>
      </c>
      <c r="I15" s="14">
        <f>F15*H15</f>
        <v>108</v>
      </c>
      <c r="J15" s="15" t="s">
        <v>44</v>
      </c>
      <c r="K15" s="12"/>
      <c r="L15" s="12"/>
      <c r="M15" s="13"/>
    </row>
    <row r="16" spans="2:13" ht="15" customHeight="1" x14ac:dyDescent="0.25">
      <c r="B16" s="113" t="s">
        <v>87</v>
      </c>
      <c r="C16" s="108"/>
      <c r="D16" s="107"/>
      <c r="E16" s="108"/>
      <c r="F16" s="14">
        <v>6</v>
      </c>
      <c r="G16" s="14" t="s">
        <v>44</v>
      </c>
      <c r="H16" s="14">
        <v>1</v>
      </c>
      <c r="I16" s="14">
        <f t="shared" ref="I16:I20" si="0">F16*H16</f>
        <v>6</v>
      </c>
      <c r="J16" s="15" t="s">
        <v>44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64</v>
      </c>
      <c r="C18" s="41"/>
      <c r="D18" s="97"/>
      <c r="E18" s="9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8" t="s">
        <v>43</v>
      </c>
      <c r="C19" s="165"/>
      <c r="D19" s="109"/>
      <c r="E19" s="110"/>
      <c r="F19" s="14">
        <f>19*18</f>
        <v>342</v>
      </c>
      <c r="G19" s="14" t="s">
        <v>44</v>
      </c>
      <c r="H19" s="14">
        <v>1</v>
      </c>
      <c r="I19" s="14">
        <f t="shared" si="0"/>
        <v>342</v>
      </c>
      <c r="J19" s="15" t="s">
        <v>44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3" t="s">
        <v>87</v>
      </c>
      <c r="C20" s="112"/>
      <c r="D20" s="111"/>
      <c r="E20" s="112"/>
      <c r="F20" s="14">
        <v>6</v>
      </c>
      <c r="G20" s="14" t="s">
        <v>44</v>
      </c>
      <c r="H20" s="14">
        <v>1</v>
      </c>
      <c r="I20" s="14">
        <f t="shared" si="0"/>
        <v>6</v>
      </c>
      <c r="J20" s="15" t="s">
        <v>44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3" t="s">
        <v>88</v>
      </c>
      <c r="C21" s="108"/>
      <c r="D21" s="111"/>
      <c r="E21" s="112"/>
      <c r="F21" s="14">
        <v>12</v>
      </c>
      <c r="G21" s="14" t="s">
        <v>44</v>
      </c>
      <c r="H21" s="14">
        <v>1</v>
      </c>
      <c r="I21" s="14">
        <f t="shared" ref="I21" si="1">F21*H21</f>
        <v>12</v>
      </c>
      <c r="J21" s="15" t="s">
        <v>44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2"/>
      <c r="C22" s="163"/>
      <c r="D22" s="170"/>
      <c r="E22" s="171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2"/>
      <c r="C24" s="173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216"/>
      <c r="E25" s="217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68">
    <mergeCell ref="F6:J6"/>
    <mergeCell ref="K6:M6"/>
    <mergeCell ref="B1:K2"/>
    <mergeCell ref="L1:M2"/>
    <mergeCell ref="B3:J4"/>
    <mergeCell ref="K4:M4"/>
    <mergeCell ref="B5:J5"/>
    <mergeCell ref="B13:C13"/>
    <mergeCell ref="D13:E13"/>
    <mergeCell ref="B15:C15"/>
    <mergeCell ref="D15:E15"/>
    <mergeCell ref="C6:D6"/>
    <mergeCell ref="F7:J7"/>
    <mergeCell ref="K7:M7"/>
    <mergeCell ref="B8:J11"/>
    <mergeCell ref="K8:M11"/>
    <mergeCell ref="B12:C12"/>
    <mergeCell ref="D12:E12"/>
    <mergeCell ref="B22:C22"/>
    <mergeCell ref="D22:E22"/>
    <mergeCell ref="B23:C23"/>
    <mergeCell ref="D23:E23"/>
    <mergeCell ref="B17:C17"/>
    <mergeCell ref="D17:E17"/>
    <mergeCell ref="B19:C19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ACSR 266 2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73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8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65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 t="s">
        <v>66</v>
      </c>
      <c r="C14" s="16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4" t="s">
        <v>45</v>
      </c>
      <c r="E15" s="165"/>
      <c r="F15" s="14">
        <v>4</v>
      </c>
      <c r="G15" s="14" t="s">
        <v>44</v>
      </c>
      <c r="H15" s="14">
        <v>1</v>
      </c>
      <c r="I15" s="14">
        <f>F15*H15</f>
        <v>4</v>
      </c>
      <c r="J15" s="15" t="s">
        <v>44</v>
      </c>
      <c r="K15" s="12"/>
      <c r="L15" s="12"/>
      <c r="M15" s="13"/>
    </row>
    <row r="16" spans="2:13" ht="15" customHeight="1" x14ac:dyDescent="0.25">
      <c r="B16" s="162"/>
      <c r="C16" s="163"/>
      <c r="D16" s="166" t="s">
        <v>46</v>
      </c>
      <c r="E16" s="167"/>
      <c r="F16" s="14">
        <v>10</v>
      </c>
      <c r="G16" s="14" t="s">
        <v>22</v>
      </c>
      <c r="H16" s="14">
        <v>1</v>
      </c>
      <c r="I16" s="14">
        <f>F16*H16</f>
        <v>10</v>
      </c>
      <c r="J16" s="15" t="s">
        <v>22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6"/>
      <c r="E20" s="16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6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ACSR 266 2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83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9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54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/>
      <c r="C14" s="16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4" t="s">
        <v>55</v>
      </c>
      <c r="E15" s="165"/>
      <c r="F15" s="14">
        <v>1000</v>
      </c>
      <c r="G15" s="14" t="s">
        <v>56</v>
      </c>
      <c r="H15" s="14">
        <v>1</v>
      </c>
      <c r="I15" s="14">
        <f>F15*H15</f>
        <v>1000</v>
      </c>
      <c r="J15" s="15" t="s">
        <v>56</v>
      </c>
      <c r="K15" s="12"/>
      <c r="L15" s="12"/>
      <c r="M15" s="13"/>
    </row>
    <row r="16" spans="2:13" ht="15" customHeight="1" x14ac:dyDescent="0.25">
      <c r="B16" s="162"/>
      <c r="C16" s="163"/>
      <c r="D16" s="166" t="s">
        <v>57</v>
      </c>
      <c r="E16" s="167"/>
      <c r="F16" s="14">
        <v>1</v>
      </c>
      <c r="G16" s="14" t="s">
        <v>44</v>
      </c>
      <c r="H16" s="14">
        <v>2</v>
      </c>
      <c r="I16" s="14">
        <f>F16*H16</f>
        <v>2</v>
      </c>
      <c r="J16" s="15" t="s">
        <v>44</v>
      </c>
      <c r="K16" s="12"/>
      <c r="L16" s="12"/>
      <c r="M16" s="13"/>
    </row>
    <row r="17" spans="2:16" ht="15" customHeight="1" x14ac:dyDescent="0.25">
      <c r="B17" s="168"/>
      <c r="C17" s="169"/>
      <c r="D17" s="164" t="s">
        <v>58</v>
      </c>
      <c r="E17" s="165"/>
      <c r="F17" s="14">
        <v>1</v>
      </c>
      <c r="G17" s="14" t="s">
        <v>44</v>
      </c>
      <c r="H17" s="14">
        <v>1</v>
      </c>
      <c r="I17" s="14">
        <f>F17*H17</f>
        <v>1</v>
      </c>
      <c r="J17" s="15" t="s">
        <v>44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4" t="s">
        <v>59</v>
      </c>
      <c r="E18" s="165"/>
      <c r="F18" s="14">
        <v>1</v>
      </c>
      <c r="G18" s="14" t="s">
        <v>44</v>
      </c>
      <c r="H18" s="14">
        <f>1/5</f>
        <v>0.2</v>
      </c>
      <c r="I18" s="14">
        <f>F18*H18</f>
        <v>0.2</v>
      </c>
      <c r="J18" s="15" t="s">
        <v>44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6"/>
      <c r="E20" s="16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D18:E18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ACSR 266 2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95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10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68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/>
      <c r="C14" s="16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4" t="s">
        <v>69</v>
      </c>
      <c r="E15" s="165"/>
      <c r="F15" s="14">
        <f>390*1.06</f>
        <v>413.40000000000003</v>
      </c>
      <c r="G15" s="14" t="s">
        <v>22</v>
      </c>
      <c r="H15" s="14">
        <v>1</v>
      </c>
      <c r="I15" s="14">
        <f>F15*H15</f>
        <v>413.40000000000003</v>
      </c>
      <c r="J15" s="15" t="s">
        <v>22</v>
      </c>
      <c r="K15" s="12"/>
      <c r="L15" s="12"/>
      <c r="M15" s="13"/>
    </row>
    <row r="16" spans="2:13" ht="15" customHeight="1" x14ac:dyDescent="0.25">
      <c r="B16" s="162"/>
      <c r="C16" s="163"/>
      <c r="D16" s="166" t="s">
        <v>57</v>
      </c>
      <c r="E16" s="167"/>
      <c r="F16" s="14">
        <v>1</v>
      </c>
      <c r="G16" s="14" t="s">
        <v>44</v>
      </c>
      <c r="H16" s="14">
        <v>2</v>
      </c>
      <c r="I16" s="14">
        <f>F16*H16</f>
        <v>2</v>
      </c>
      <c r="J16" s="15" t="s">
        <v>44</v>
      </c>
      <c r="K16" s="12"/>
      <c r="L16" s="12"/>
      <c r="M16" s="13"/>
    </row>
    <row r="17" spans="2:16" ht="15" customHeight="1" x14ac:dyDescent="0.25">
      <c r="B17" s="168"/>
      <c r="C17" s="169"/>
      <c r="D17" s="164" t="s">
        <v>58</v>
      </c>
      <c r="E17" s="165"/>
      <c r="F17" s="14">
        <v>1</v>
      </c>
      <c r="G17" s="14" t="s">
        <v>44</v>
      </c>
      <c r="H17" s="14">
        <v>1</v>
      </c>
      <c r="I17" s="14">
        <f>F17*H17</f>
        <v>1</v>
      </c>
      <c r="J17" s="15" t="s">
        <v>44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4"/>
      <c r="E18" s="16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6"/>
      <c r="E20" s="16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6" sqref="F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6"/>
      <c r="L1" s="120" t="s">
        <v>16</v>
      </c>
      <c r="M1" s="121"/>
    </row>
    <row r="2" spans="2:13" ht="48" customHeight="1" x14ac:dyDescent="0.25">
      <c r="B2" s="117"/>
      <c r="C2" s="118"/>
      <c r="D2" s="118"/>
      <c r="E2" s="118"/>
      <c r="F2" s="118"/>
      <c r="G2" s="118"/>
      <c r="H2" s="118"/>
      <c r="I2" s="118"/>
      <c r="J2" s="118"/>
      <c r="K2" s="119"/>
      <c r="L2" s="122"/>
      <c r="M2" s="123"/>
    </row>
    <row r="3" spans="2:13" ht="15" customHeight="1" x14ac:dyDescent="0.25">
      <c r="B3" s="124" t="s">
        <v>26</v>
      </c>
      <c r="C3" s="125"/>
      <c r="D3" s="125"/>
      <c r="E3" s="125"/>
      <c r="F3" s="125"/>
      <c r="G3" s="125"/>
      <c r="H3" s="125"/>
      <c r="I3" s="125"/>
      <c r="J3" s="126"/>
      <c r="K3" s="46"/>
      <c r="L3" s="47"/>
      <c r="M3" s="48">
        <v>43282</v>
      </c>
    </row>
    <row r="4" spans="2:13" ht="25.5" customHeight="1" x14ac:dyDescent="0.25">
      <c r="B4" s="127"/>
      <c r="C4" s="128"/>
      <c r="D4" s="128"/>
      <c r="E4" s="128"/>
      <c r="F4" s="128"/>
      <c r="G4" s="128"/>
      <c r="H4" s="128"/>
      <c r="I4" s="128"/>
      <c r="J4" s="128"/>
      <c r="K4" s="138" t="str">
        <f>CATALOGO!B6</f>
        <v>230 kV - 2C - 1km - ACSR 266 2 C/F Torre de acero</v>
      </c>
      <c r="L4" s="139"/>
      <c r="M4" s="140"/>
    </row>
    <row r="5" spans="2:13" x14ac:dyDescent="0.25">
      <c r="B5" s="129"/>
      <c r="C5" s="130"/>
      <c r="D5" s="130"/>
      <c r="E5" s="130"/>
      <c r="F5" s="130"/>
      <c r="G5" s="130"/>
      <c r="H5" s="130"/>
      <c r="I5" s="130"/>
      <c r="J5" s="131"/>
      <c r="K5" s="49"/>
      <c r="L5" s="50"/>
      <c r="M5" s="51"/>
    </row>
    <row r="6" spans="2:13" x14ac:dyDescent="0.25">
      <c r="B6" s="1" t="s">
        <v>0</v>
      </c>
      <c r="C6" s="132" t="s">
        <v>71</v>
      </c>
      <c r="D6" s="132"/>
      <c r="E6" s="83"/>
      <c r="F6" s="133"/>
      <c r="G6" s="133"/>
      <c r="H6" s="133"/>
      <c r="I6" s="133"/>
      <c r="J6" s="134"/>
      <c r="K6" s="135"/>
      <c r="L6" s="136"/>
      <c r="M6" s="137"/>
    </row>
    <row r="7" spans="2:13" x14ac:dyDescent="0.25">
      <c r="B7" s="2" t="s">
        <v>1</v>
      </c>
      <c r="C7" s="3"/>
      <c r="D7" s="27">
        <v>11</v>
      </c>
      <c r="E7" s="4"/>
      <c r="F7" s="141"/>
      <c r="G7" s="141"/>
      <c r="H7" s="141"/>
      <c r="I7" s="141"/>
      <c r="J7" s="142"/>
      <c r="K7" s="135"/>
      <c r="L7" s="136"/>
      <c r="M7" s="137"/>
    </row>
    <row r="8" spans="2:13" ht="20.25" customHeight="1" x14ac:dyDescent="0.25">
      <c r="B8" s="143" t="s">
        <v>89</v>
      </c>
      <c r="C8" s="144"/>
      <c r="D8" s="144"/>
      <c r="E8" s="144"/>
      <c r="F8" s="144"/>
      <c r="G8" s="144"/>
      <c r="H8" s="144"/>
      <c r="I8" s="144"/>
      <c r="J8" s="145"/>
      <c r="K8" s="152" t="s">
        <v>2</v>
      </c>
      <c r="L8" s="153"/>
      <c r="M8" s="154"/>
    </row>
    <row r="9" spans="2:13" ht="20.25" customHeight="1" x14ac:dyDescent="0.25">
      <c r="B9" s="146"/>
      <c r="C9" s="147"/>
      <c r="D9" s="147"/>
      <c r="E9" s="147"/>
      <c r="F9" s="147"/>
      <c r="G9" s="147"/>
      <c r="H9" s="147"/>
      <c r="I9" s="147"/>
      <c r="J9" s="148"/>
      <c r="K9" s="152"/>
      <c r="L9" s="153"/>
      <c r="M9" s="154"/>
    </row>
    <row r="10" spans="2:13" ht="20.25" customHeight="1" x14ac:dyDescent="0.25">
      <c r="B10" s="146"/>
      <c r="C10" s="147"/>
      <c r="D10" s="147"/>
      <c r="E10" s="147"/>
      <c r="F10" s="147"/>
      <c r="G10" s="147"/>
      <c r="H10" s="147"/>
      <c r="I10" s="147"/>
      <c r="J10" s="148"/>
      <c r="K10" s="152"/>
      <c r="L10" s="153"/>
      <c r="M10" s="154"/>
    </row>
    <row r="11" spans="2:13" ht="15.75" thickBot="1" x14ac:dyDescent="0.3">
      <c r="B11" s="149"/>
      <c r="C11" s="150"/>
      <c r="D11" s="150"/>
      <c r="E11" s="150"/>
      <c r="F11" s="150"/>
      <c r="G11" s="150"/>
      <c r="H11" s="150"/>
      <c r="I11" s="150"/>
      <c r="J11" s="151"/>
      <c r="K11" s="152"/>
      <c r="L11" s="153"/>
      <c r="M11" s="154"/>
    </row>
    <row r="12" spans="2:13" ht="15.75" thickBot="1" x14ac:dyDescent="0.3">
      <c r="B12" s="155" t="s">
        <v>50</v>
      </c>
      <c r="C12" s="156"/>
      <c r="D12" s="155" t="s">
        <v>49</v>
      </c>
      <c r="E12" s="156"/>
      <c r="F12" s="5" t="s">
        <v>47</v>
      </c>
      <c r="G12" s="6" t="s">
        <v>4</v>
      </c>
      <c r="H12" s="5" t="s">
        <v>48</v>
      </c>
      <c r="I12" s="5" t="s">
        <v>41</v>
      </c>
      <c r="J12" s="6" t="s">
        <v>4</v>
      </c>
      <c r="K12" s="7"/>
      <c r="L12" s="7"/>
      <c r="M12" s="8"/>
    </row>
    <row r="13" spans="2:13" ht="15" customHeight="1" x14ac:dyDescent="0.25">
      <c r="B13" s="157"/>
      <c r="C13" s="158"/>
      <c r="D13" s="159"/>
      <c r="E13" s="159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60"/>
      <c r="C14" s="161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4" t="s">
        <v>90</v>
      </c>
      <c r="E15" s="165"/>
      <c r="F15" s="14">
        <f>545*1.06*2</f>
        <v>1155.4000000000001</v>
      </c>
      <c r="G15" s="14" t="s">
        <v>22</v>
      </c>
      <c r="H15" s="14">
        <v>6</v>
      </c>
      <c r="I15" s="14">
        <f>F15*H15</f>
        <v>6932.4000000000005</v>
      </c>
      <c r="J15" s="15" t="s">
        <v>22</v>
      </c>
      <c r="K15" s="12"/>
      <c r="L15" s="12"/>
      <c r="M15" s="13"/>
    </row>
    <row r="16" spans="2:13" ht="15" customHeight="1" x14ac:dyDescent="0.25">
      <c r="B16" s="162"/>
      <c r="C16" s="163"/>
      <c r="D16" s="166" t="s">
        <v>60</v>
      </c>
      <c r="E16" s="167"/>
      <c r="F16" s="14">
        <v>1</v>
      </c>
      <c r="G16" s="14" t="s">
        <v>44</v>
      </c>
      <c r="H16" s="14">
        <v>24</v>
      </c>
      <c r="I16" s="14">
        <f>F16*H16</f>
        <v>24</v>
      </c>
      <c r="J16" s="15" t="s">
        <v>44</v>
      </c>
      <c r="K16" s="12"/>
      <c r="L16" s="12"/>
      <c r="M16" s="13"/>
    </row>
    <row r="17" spans="2:16" ht="15" customHeight="1" x14ac:dyDescent="0.25">
      <c r="B17" s="168"/>
      <c r="C17" s="169"/>
      <c r="D17" s="164"/>
      <c r="E17" s="165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4"/>
      <c r="E18" s="165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4"/>
      <c r="E19" s="165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6"/>
      <c r="E20" s="167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70"/>
      <c r="E21" s="171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70"/>
      <c r="E22" s="171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75"/>
      <c r="C23" s="176"/>
      <c r="D23" s="174"/>
      <c r="E23" s="161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75"/>
      <c r="C24" s="176"/>
      <c r="D24" s="214"/>
      <c r="E24" s="215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72"/>
      <c r="C25" s="173"/>
      <c r="D25" s="164"/>
      <c r="E25" s="165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72"/>
      <c r="C26" s="173"/>
      <c r="D26" s="174"/>
      <c r="E26" s="161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72"/>
      <c r="C27" s="173"/>
      <c r="D27" s="166"/>
      <c r="E27" s="167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75"/>
      <c r="C28" s="176"/>
      <c r="D28" s="174"/>
      <c r="E28" s="161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72"/>
      <c r="C29" s="173"/>
      <c r="D29" s="174"/>
      <c r="E29" s="161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72"/>
      <c r="C30" s="173"/>
      <c r="D30" s="174"/>
      <c r="E30" s="161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72"/>
      <c r="C31" s="173"/>
      <c r="D31" s="174"/>
      <c r="E31" s="161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72"/>
      <c r="C32" s="173"/>
      <c r="D32" s="174"/>
      <c r="E32" s="161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72"/>
      <c r="C33" s="173"/>
      <c r="D33" s="174"/>
      <c r="E33" s="161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72"/>
      <c r="C34" s="173"/>
      <c r="D34" s="174"/>
      <c r="E34" s="161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72"/>
      <c r="C35" s="173"/>
      <c r="D35" s="174"/>
      <c r="E35" s="161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72"/>
      <c r="C36" s="173"/>
      <c r="D36" s="174"/>
      <c r="E36" s="161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77"/>
      <c r="C37" s="178"/>
      <c r="D37" s="179"/>
      <c r="E37" s="179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80"/>
      <c r="C38" s="181"/>
      <c r="D38" s="182"/>
      <c r="E38" s="182"/>
      <c r="F38" s="20"/>
      <c r="G38" s="183"/>
      <c r="H38" s="184"/>
      <c r="I38" s="21"/>
      <c r="J38" s="22"/>
      <c r="K38" s="18"/>
      <c r="L38" s="16"/>
      <c r="M38" s="17"/>
    </row>
    <row r="39" spans="2:13" ht="15" customHeight="1" x14ac:dyDescent="0.25">
      <c r="B39" s="185" t="s">
        <v>5</v>
      </c>
      <c r="C39" s="186"/>
      <c r="D39" s="186"/>
      <c r="E39" s="187"/>
      <c r="F39" s="188" t="s">
        <v>6</v>
      </c>
      <c r="G39" s="189"/>
      <c r="H39" s="189"/>
      <c r="I39" s="189"/>
      <c r="J39" s="190"/>
      <c r="K39" s="199" t="s">
        <v>7</v>
      </c>
      <c r="L39" s="200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201" t="s">
        <v>73</v>
      </c>
      <c r="C41" s="202"/>
      <c r="D41" s="202"/>
      <c r="E41" s="203"/>
      <c r="F41" s="204" t="s">
        <v>74</v>
      </c>
      <c r="G41" s="205"/>
      <c r="H41" s="205"/>
      <c r="I41" s="205"/>
      <c r="J41" s="206"/>
      <c r="K41" s="207" t="s">
        <v>75</v>
      </c>
      <c r="L41" s="208"/>
      <c r="M41" s="25"/>
    </row>
    <row r="42" spans="2:13" ht="15" customHeight="1" x14ac:dyDescent="0.25">
      <c r="B42" s="209"/>
      <c r="C42" s="210"/>
      <c r="D42" s="210"/>
      <c r="E42" s="211"/>
      <c r="F42" s="204"/>
      <c r="G42" s="205"/>
      <c r="H42" s="205"/>
      <c r="I42" s="205"/>
      <c r="J42" s="206"/>
      <c r="K42" s="212"/>
      <c r="L42" s="213"/>
      <c r="M42" s="24"/>
    </row>
    <row r="43" spans="2:13" ht="15.75" customHeight="1" thickBot="1" x14ac:dyDescent="0.3">
      <c r="B43" s="191"/>
      <c r="C43" s="192"/>
      <c r="D43" s="192"/>
      <c r="E43" s="193"/>
      <c r="F43" s="194"/>
      <c r="G43" s="195"/>
      <c r="H43" s="195"/>
      <c r="I43" s="195"/>
      <c r="J43" s="196"/>
      <c r="K43" s="197"/>
      <c r="L43" s="198"/>
      <c r="M43" s="26"/>
    </row>
  </sheetData>
  <mergeCells count="77">
    <mergeCell ref="C6:D6"/>
    <mergeCell ref="F6:J6"/>
    <mergeCell ref="K6:M6"/>
    <mergeCell ref="B1:K2"/>
    <mergeCell ref="L1:M2"/>
    <mergeCell ref="B3:J4"/>
    <mergeCell ref="K4:M4"/>
    <mergeCell ref="B5:J5"/>
    <mergeCell ref="F7:J7"/>
    <mergeCell ref="K7:M7"/>
    <mergeCell ref="B8:J11"/>
    <mergeCell ref="K8:M11"/>
    <mergeCell ref="B12:C12"/>
    <mergeCell ref="D12:E12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topLeftCell="A7" workbookViewId="0">
      <selection activeCell="D17" sqref="D17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85</v>
      </c>
      <c r="B6" s="82" t="s">
        <v>86</v>
      </c>
    </row>
    <row r="8" spans="1:6" x14ac:dyDescent="0.25">
      <c r="A8" s="75" t="s">
        <v>31</v>
      </c>
      <c r="B8" s="75" t="s">
        <v>28</v>
      </c>
      <c r="C8" s="75" t="s">
        <v>4</v>
      </c>
      <c r="D8" s="75" t="s">
        <v>3</v>
      </c>
      <c r="E8" s="76" t="s">
        <v>29</v>
      </c>
      <c r="F8" s="76" t="s">
        <v>30</v>
      </c>
    </row>
    <row r="9" spans="1:6" x14ac:dyDescent="0.25">
      <c r="A9" s="81">
        <v>1</v>
      </c>
      <c r="B9" s="77" t="s">
        <v>36</v>
      </c>
      <c r="C9" s="78" t="s">
        <v>32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37</v>
      </c>
      <c r="C10" s="78" t="s">
        <v>32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76</v>
      </c>
      <c r="C11" s="78" t="s">
        <v>67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77</v>
      </c>
      <c r="C12" s="78" t="s">
        <v>67</v>
      </c>
      <c r="D12" s="79">
        <v>0.4</v>
      </c>
      <c r="E12" s="80"/>
      <c r="F12" s="80"/>
    </row>
    <row r="13" spans="1:6" x14ac:dyDescent="0.25">
      <c r="A13" s="81">
        <f t="shared" si="0"/>
        <v>5</v>
      </c>
      <c r="B13" s="77" t="s">
        <v>34</v>
      </c>
      <c r="C13" s="78" t="s">
        <v>22</v>
      </c>
      <c r="D13" s="79">
        <f>'Montaje '!I18</f>
        <v>19624.5</v>
      </c>
      <c r="E13" s="80"/>
      <c r="F13" s="80"/>
    </row>
    <row r="14" spans="1:6" ht="25.5" x14ac:dyDescent="0.25">
      <c r="A14" s="81">
        <f t="shared" si="0"/>
        <v>6</v>
      </c>
      <c r="B14" s="77" t="s">
        <v>61</v>
      </c>
      <c r="C14" s="78" t="s">
        <v>67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62</v>
      </c>
      <c r="C15" s="78" t="s">
        <v>67</v>
      </c>
      <c r="D15" s="79">
        <v>0.4</v>
      </c>
      <c r="E15" s="80"/>
      <c r="F15" s="80"/>
    </row>
    <row r="16" spans="1:6" x14ac:dyDescent="0.25">
      <c r="A16" s="81">
        <v>8</v>
      </c>
      <c r="B16" s="77" t="s">
        <v>35</v>
      </c>
      <c r="C16" s="78" t="s">
        <v>67</v>
      </c>
      <c r="D16" s="79">
        <v>2.2999999999999998</v>
      </c>
      <c r="E16" s="80"/>
      <c r="F16" s="80"/>
    </row>
    <row r="17" spans="1:6" ht="25.5" x14ac:dyDescent="0.25">
      <c r="A17" s="81">
        <f t="shared" si="0"/>
        <v>9</v>
      </c>
      <c r="B17" s="77" t="s">
        <v>53</v>
      </c>
      <c r="C17" s="78" t="s">
        <v>32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70</v>
      </c>
      <c r="C18" s="78" t="s">
        <v>33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91</v>
      </c>
      <c r="C19" s="78" t="s">
        <v>33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2018-09-29T15:59:40Z</dcterms:modified>
</cp:coreProperties>
</file>